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29" i="1"/>
  <c r="C29" i="1"/>
  <c r="C26" i="1" l="1"/>
  <c r="C11" i="1" l="1"/>
  <c r="D7" i="1" l="1"/>
  <c r="C8" i="1"/>
  <c r="C7" i="1" s="1"/>
  <c r="D8" i="1"/>
  <c r="E8" i="1"/>
  <c r="E7" i="1" s="1"/>
  <c r="C10" i="1"/>
  <c r="D11" i="1"/>
  <c r="E11" i="1"/>
  <c r="E10" i="1" s="1"/>
  <c r="C13" i="1"/>
  <c r="D13" i="1"/>
  <c r="E13" i="1"/>
  <c r="D16" i="1"/>
  <c r="C17" i="1"/>
  <c r="C16" i="1" s="1"/>
  <c r="C15" i="1" s="1"/>
  <c r="D17" i="1"/>
  <c r="E17" i="1"/>
  <c r="E16" i="1" s="1"/>
  <c r="C20" i="1"/>
  <c r="C19" i="1" s="1"/>
  <c r="C28" i="1" s="1"/>
  <c r="C27" i="1" s="1"/>
  <c r="E20" i="1"/>
  <c r="E19" i="1" s="1"/>
  <c r="C21" i="1"/>
  <c r="D21" i="1"/>
  <c r="D20" i="1" s="1"/>
  <c r="E21" i="1"/>
  <c r="E28" i="1"/>
  <c r="E27" i="1" s="1"/>
  <c r="C32" i="1"/>
  <c r="D32" i="1"/>
  <c r="D31" i="1" s="1"/>
  <c r="D30" i="1" s="1"/>
  <c r="E32" i="1"/>
  <c r="C35" i="1"/>
  <c r="C31" i="1" s="1"/>
  <c r="C30" i="1" s="1"/>
  <c r="D35" i="1"/>
  <c r="E35" i="1"/>
  <c r="E31" i="1" s="1"/>
  <c r="E30" i="1" s="1"/>
  <c r="D10" i="1" l="1"/>
  <c r="D28" i="1"/>
  <c r="D27" i="1" s="1"/>
  <c r="D19" i="1"/>
  <c r="E15" i="1"/>
  <c r="D15" i="1"/>
  <c r="D26" i="1"/>
  <c r="D25" i="1" s="1"/>
  <c r="D24" i="1" s="1"/>
  <c r="E26" i="1"/>
  <c r="E25" i="1" s="1"/>
  <c r="E24" i="1" s="1"/>
  <c r="E23" i="1" s="1"/>
  <c r="C25" i="1"/>
  <c r="C24" i="1" s="1"/>
  <c r="C23" i="1" s="1"/>
  <c r="C37" i="1" s="1"/>
  <c r="E37" i="1" l="1"/>
  <c r="D23" i="1"/>
  <c r="D37" i="1" s="1"/>
</calcChain>
</file>

<file path=xl/sharedStrings.xml><?xml version="1.0" encoding="utf-8"?>
<sst xmlns="http://schemas.openxmlformats.org/spreadsheetml/2006/main" count="70" uniqueCount="70">
  <si>
    <r>
      <t xml:space="preserve">Приложение 1 </t>
    </r>
    <r>
      <rPr>
        <sz val="12"/>
        <rFont val="Times New Roman"/>
        <family val="1"/>
        <charset val="204"/>
      </rPr>
      <t xml:space="preserve">
к закону Тверской области 
«Об областном бюджете Тверской области на 2018 год
 и на плановый период 2019 и 2020 годов»</t>
    </r>
  </si>
  <si>
    <t>Источники финансирования дефицита  
областного бюджета Тверской области на 2018 год и на плановый период 2019 и 2020 годов</t>
  </si>
  <si>
    <t>Код</t>
  </si>
  <si>
    <t>Наименование</t>
  </si>
  <si>
    <t>Сумма, тыс.руб.</t>
  </si>
  <si>
    <t>2018 год</t>
  </si>
  <si>
    <t>2019 год</t>
  </si>
  <si>
    <t>2020 год</t>
  </si>
  <si>
    <t>000 01 01 00 00 00 0000 000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</si>
  <si>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</si>
  <si>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</si>
  <si>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</si>
  <si>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000 01 01 00 00 02 0000 810</t>
  </si>
  <si>
    <r>
      <t>Погашение государственных ценных бумаг субъектов Российской Федерации,</t>
    </r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</si>
  <si>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</si>
  <si>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</si>
  <si>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</si>
  <si>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</si>
  <si>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</si>
  <si>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</si>
  <si>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</si>
  <si>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</si>
  <si>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</si>
  <si>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</si>
  <si>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</si>
  <si>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</si>
  <si>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</si>
  <si>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</si>
  <si>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</si>
  <si>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</si>
  <si>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</si>
  <si>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</si>
  <si>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</si>
  <si>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</si>
  <si>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</si>
  <si>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</si>
  <si>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</si>
  <si>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</si>
  <si>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</si>
  <si>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</si>
  <si>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</si>
  <si>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</si>
  <si>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</si>
  <si>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</si>
  <si>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</si>
  <si>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</si>
  <si>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</si>
  <si>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</si>
  <si>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</si>
  <si>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</si>
  <si>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</si>
  <si>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</si>
  <si>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</si>
  <si>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</si>
  <si>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</si>
  <si>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</si>
  <si>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</si>
  <si>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</si>
  <si>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</si>
  <si>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</si>
  <si>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</si>
  <si>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</si>
  <si>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</si>
  <si>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</si>
  <si>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</si>
  <si>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</si>
  <si>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</si>
  <si>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</si>
  <si>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</si>
  <si>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rPr>
        <b/>
        <sz val="12"/>
        <color theme="1"/>
        <rFont val="Times New Roman"/>
        <family val="1"/>
        <charset val="204"/>
      </rPr>
      <t>Приложение 1</t>
    </r>
    <r>
      <rPr>
        <sz val="12"/>
        <color theme="1"/>
        <rFont val="Times New Roman"/>
        <family val="1"/>
        <charset val="204"/>
      </rPr>
      <t xml:space="preserve">
к закону Тверской области
«О внесении изменений в закон Тверской области 
«Об областном бюджете Тверской области на 2018 год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</si>
</sst>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_р_._-;\-* #,##0.0_р_._-;_-* &quot;-&quot;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 indent="1"/>
    </xf>
    <xf numFmtId="164" fontId="3" fillId="3" borderId="2" xfId="1" applyNumberFormat="1" applyFont="1" applyFill="1" applyBorder="1" applyAlignment="1">
      <alignment horizontal="right" vertical="top" wrapText="1" indent="1"/>
    </xf>
    <xf numFmtId="164" fontId="3" fillId="2" borderId="2" xfId="1" applyNumberFormat="1" applyFont="1" applyFill="1" applyBorder="1" applyAlignment="1">
      <alignment horizontal="right" vertical="top" wrapText="1"/>
    </xf>
    <xf numFmtId="164" fontId="3" fillId="3" borderId="2" xfId="1" applyNumberFormat="1" applyFont="1" applyFill="1" applyBorder="1" applyAlignment="1">
      <alignment horizontal="right" vertical="top" wrapText="1"/>
    </xf>
    <xf numFmtId="164" fontId="2" fillId="2" borderId="2" xfId="1" applyNumberFormat="1" applyFont="1" applyFill="1" applyBorder="1" applyAlignment="1">
      <alignment horizontal="right" vertical="center" wrapText="1" inden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0" fontId="3" fillId="3" borderId="2" xfId="0" applyFont="1" applyFill="1" applyBorder="1" applyAlignment="1">
      <alignment horizontal="left" vertical="top" wrapText="1" inden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right" vertical="top" wrapText="1" inden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topLeftCell="A22" zoomScaleNormal="100" zoomScaleSheetLayoutView="100" workbookViewId="0">
      <selection activeCell="E22" sqref="E22"/>
    </sheetView>
  </sheetViews>
  <sheetFormatPr defaultRowHeight="15" x14ac:dyDescent="0.25"/>
  <cols>
    <col min="1" max="1" width="28.5703125" customWidth="1"/>
    <col min="2" max="2" width="40.7109375" customWidth="1"/>
    <col min="3" max="5" width="17" bestFit="1" customWidth="1"/>
  </cols>
  <sheetData>
    <row r="1" spans="1:5" ht="84" customHeight="1" x14ac:dyDescent="0.25">
      <c r="A1" s="18" t="s">
        <v>69</v>
      </c>
      <c r="B1" s="19"/>
      <c r="C1" s="19"/>
      <c r="D1" s="19"/>
      <c r="E1" s="19"/>
    </row>
    <row r="2" spans="1:5" ht="63.6" customHeight="1" x14ac:dyDescent="0.25">
      <c r="A2" s="22" t="s">
        <v>0</v>
      </c>
      <c r="B2" s="22"/>
      <c r="C2" s="22"/>
      <c r="D2" s="22"/>
      <c r="E2" s="22"/>
    </row>
    <row r="3" spans="1:5" ht="64.900000000000006" customHeight="1" x14ac:dyDescent="0.25">
      <c r="A3" s="23" t="s">
        <v>1</v>
      </c>
      <c r="B3" s="23"/>
      <c r="C3" s="23"/>
      <c r="D3" s="23"/>
      <c r="E3" s="23"/>
    </row>
    <row r="4" spans="1:5" ht="15.75" x14ac:dyDescent="0.25">
      <c r="A4" s="24" t="s">
        <v>2</v>
      </c>
      <c r="B4" s="24" t="s">
        <v>3</v>
      </c>
      <c r="C4" s="26" t="s">
        <v>4</v>
      </c>
      <c r="D4" s="27"/>
      <c r="E4" s="28"/>
    </row>
    <row r="5" spans="1:5" ht="15.75" x14ac:dyDescent="0.25">
      <c r="A5" s="25"/>
      <c r="B5" s="25"/>
      <c r="C5" s="1" t="s">
        <v>5</v>
      </c>
      <c r="D5" s="2" t="s">
        <v>6</v>
      </c>
      <c r="E5" s="3" t="s">
        <v>7</v>
      </c>
    </row>
    <row r="6" spans="1:5" ht="15.75" x14ac:dyDescent="0.25">
      <c r="A6" s="1">
        <v>1</v>
      </c>
      <c r="B6" s="1">
        <v>2</v>
      </c>
      <c r="C6" s="1">
        <v>3</v>
      </c>
      <c r="D6" s="2">
        <v>4</v>
      </c>
      <c r="E6" s="3">
        <v>5</v>
      </c>
    </row>
    <row r="7" spans="1:5" ht="78.75" x14ac:dyDescent="0.25">
      <c r="A7" s="4" t="s">
        <v>8</v>
      </c>
      <c r="B7" s="14" t="s">
        <v>9</v>
      </c>
      <c r="C7" s="5">
        <f t="shared" ref="C7:E8" si="0">C8</f>
        <v>-750000</v>
      </c>
      <c r="D7" s="5">
        <f t="shared" si="0"/>
        <v>0</v>
      </c>
      <c r="E7" s="5">
        <f t="shared" si="0"/>
        <v>0</v>
      </c>
    </row>
    <row r="8" spans="1:5" ht="78.75" x14ac:dyDescent="0.25">
      <c r="A8" s="6" t="s">
        <v>10</v>
      </c>
      <c r="B8" s="15" t="s">
        <v>11</v>
      </c>
      <c r="C8" s="7">
        <f t="shared" si="0"/>
        <v>-750000</v>
      </c>
      <c r="D8" s="7">
        <f t="shared" si="0"/>
        <v>0</v>
      </c>
      <c r="E8" s="7">
        <f t="shared" si="0"/>
        <v>0</v>
      </c>
    </row>
    <row r="9" spans="1:5" ht="78.75" x14ac:dyDescent="0.25">
      <c r="A9" s="6" t="s">
        <v>12</v>
      </c>
      <c r="B9" s="15" t="s">
        <v>13</v>
      </c>
      <c r="C9" s="7">
        <v>-750000</v>
      </c>
      <c r="D9" s="7">
        <v>0</v>
      </c>
      <c r="E9" s="7">
        <v>0</v>
      </c>
    </row>
    <row r="10" spans="1:5" ht="31.5" x14ac:dyDescent="0.25">
      <c r="A10" s="4" t="s">
        <v>14</v>
      </c>
      <c r="B10" s="14" t="s">
        <v>15</v>
      </c>
      <c r="C10" s="5">
        <f>C11+C13</f>
        <v>913582.59999999963</v>
      </c>
      <c r="D10" s="5">
        <f>D11+D13</f>
        <v>944603.59999999963</v>
      </c>
      <c r="E10" s="5">
        <f>E11+E13</f>
        <v>1000156.1999999993</v>
      </c>
    </row>
    <row r="11" spans="1:5" ht="47.25" x14ac:dyDescent="0.25">
      <c r="A11" s="6" t="s">
        <v>16</v>
      </c>
      <c r="B11" s="15" t="s">
        <v>17</v>
      </c>
      <c r="C11" s="8">
        <f>C12</f>
        <v>16083582.6</v>
      </c>
      <c r="D11" s="8">
        <f>SUM(D12)</f>
        <v>15554603.6</v>
      </c>
      <c r="E11" s="8">
        <f>SUM(E12)</f>
        <v>20254814.199999999</v>
      </c>
    </row>
    <row r="12" spans="1:5" ht="63" x14ac:dyDescent="0.25">
      <c r="A12" s="6" t="s">
        <v>18</v>
      </c>
      <c r="B12" s="15" t="s">
        <v>19</v>
      </c>
      <c r="C12" s="8">
        <v>16083582.6</v>
      </c>
      <c r="D12" s="8">
        <v>15554603.6</v>
      </c>
      <c r="E12" s="8">
        <v>20254814.199999999</v>
      </c>
    </row>
    <row r="13" spans="1:5" ht="63" x14ac:dyDescent="0.25">
      <c r="A13" s="6" t="s">
        <v>20</v>
      </c>
      <c r="B13" s="15" t="s">
        <v>21</v>
      </c>
      <c r="C13" s="8">
        <f>C14</f>
        <v>-15170000</v>
      </c>
      <c r="D13" s="8">
        <f>SUM(D14:D14)</f>
        <v>-14610000</v>
      </c>
      <c r="E13" s="8">
        <f>SUM(E14:E14)</f>
        <v>-19254658</v>
      </c>
    </row>
    <row r="14" spans="1:5" ht="63" x14ac:dyDescent="0.25">
      <c r="A14" s="6" t="s">
        <v>22</v>
      </c>
      <c r="B14" s="15" t="s">
        <v>23</v>
      </c>
      <c r="C14" s="8">
        <v>-15170000</v>
      </c>
      <c r="D14" s="8">
        <v>-14610000</v>
      </c>
      <c r="E14" s="8">
        <v>-19254658</v>
      </c>
    </row>
    <row r="15" spans="1:5" ht="47.25" x14ac:dyDescent="0.25">
      <c r="A15" s="4" t="s">
        <v>24</v>
      </c>
      <c r="B15" s="14" t="s">
        <v>25</v>
      </c>
      <c r="C15" s="5">
        <f>C16+C19</f>
        <v>-697155</v>
      </c>
      <c r="D15" s="5">
        <f>D16+D19</f>
        <v>-697155</v>
      </c>
      <c r="E15" s="5">
        <f>E16+E19</f>
        <v>-1394310</v>
      </c>
    </row>
    <row r="16" spans="1:5" ht="63" x14ac:dyDescent="0.25">
      <c r="A16" s="6" t="s">
        <v>26</v>
      </c>
      <c r="B16" s="15" t="s">
        <v>27</v>
      </c>
      <c r="C16" s="7">
        <f t="shared" ref="C16:E17" si="1">C17</f>
        <v>3890000</v>
      </c>
      <c r="D16" s="9">
        <f t="shared" si="1"/>
        <v>3670000</v>
      </c>
      <c r="E16" s="8">
        <f t="shared" si="1"/>
        <v>3840000</v>
      </c>
    </row>
    <row r="17" spans="1:5" ht="78.75" x14ac:dyDescent="0.25">
      <c r="A17" s="6" t="s">
        <v>28</v>
      </c>
      <c r="B17" s="15" t="s">
        <v>29</v>
      </c>
      <c r="C17" s="7">
        <f>C18</f>
        <v>3890000</v>
      </c>
      <c r="D17" s="9">
        <f t="shared" si="1"/>
        <v>3670000</v>
      </c>
      <c r="E17" s="8">
        <f t="shared" si="1"/>
        <v>3840000</v>
      </c>
    </row>
    <row r="18" spans="1:5" ht="78.75" x14ac:dyDescent="0.25">
      <c r="A18" s="6" t="s">
        <v>30</v>
      </c>
      <c r="B18" s="15" t="s">
        <v>31</v>
      </c>
      <c r="C18" s="8">
        <v>3890000</v>
      </c>
      <c r="D18" s="10">
        <v>3670000</v>
      </c>
      <c r="E18" s="8">
        <v>3840000</v>
      </c>
    </row>
    <row r="19" spans="1:5" ht="78.75" x14ac:dyDescent="0.25">
      <c r="A19" s="6" t="s">
        <v>32</v>
      </c>
      <c r="B19" s="15" t="s">
        <v>33</v>
      </c>
      <c r="C19" s="7">
        <f>C20</f>
        <v>-4587155</v>
      </c>
      <c r="D19" s="7">
        <f>D20</f>
        <v>-4367155</v>
      </c>
      <c r="E19" s="7">
        <f>E20</f>
        <v>-5234310</v>
      </c>
    </row>
    <row r="20" spans="1:5" ht="78.75" x14ac:dyDescent="0.25">
      <c r="A20" s="6" t="s">
        <v>34</v>
      </c>
      <c r="B20" s="15" t="s">
        <v>35</v>
      </c>
      <c r="C20" s="7">
        <f>C21+C22</f>
        <v>-4587155</v>
      </c>
      <c r="D20" s="7">
        <f>+D21+D22</f>
        <v>-4367155</v>
      </c>
      <c r="E20" s="7">
        <f>+E21+E22</f>
        <v>-5234310</v>
      </c>
    </row>
    <row r="21" spans="1:5" ht="94.5" x14ac:dyDescent="0.25">
      <c r="A21" s="6" t="s">
        <v>36</v>
      </c>
      <c r="B21" s="15" t="s">
        <v>37</v>
      </c>
      <c r="C21" s="8">
        <f>-C18</f>
        <v>-3890000</v>
      </c>
      <c r="D21" s="8">
        <f>-D18</f>
        <v>-3670000</v>
      </c>
      <c r="E21" s="8">
        <f>-E18</f>
        <v>-3840000</v>
      </c>
    </row>
    <row r="22" spans="1:5" ht="78.75" x14ac:dyDescent="0.25">
      <c r="A22" s="6" t="s">
        <v>38</v>
      </c>
      <c r="B22" s="15" t="s">
        <v>39</v>
      </c>
      <c r="C22" s="7">
        <v>-697155</v>
      </c>
      <c r="D22" s="7">
        <v>-697155</v>
      </c>
      <c r="E22" s="7">
        <v>-1394310</v>
      </c>
    </row>
    <row r="23" spans="1:5" ht="31.5" x14ac:dyDescent="0.25">
      <c r="A23" s="12" t="s">
        <v>40</v>
      </c>
      <c r="B23" s="16" t="s">
        <v>41</v>
      </c>
      <c r="C23" s="29">
        <f>C27+C24</f>
        <v>4833846.5</v>
      </c>
      <c r="D23" s="29">
        <f>D27+D24</f>
        <v>152196.59999999404</v>
      </c>
      <c r="E23" s="29">
        <f>E27+E24</f>
        <v>60477.40000000596</v>
      </c>
    </row>
    <row r="24" spans="1:5" ht="31.5" x14ac:dyDescent="0.25">
      <c r="A24" s="13" t="s">
        <v>42</v>
      </c>
      <c r="B24" s="17" t="s">
        <v>43</v>
      </c>
      <c r="C24" s="8">
        <f t="shared" ref="C24:E25" si="2">C25</f>
        <v>-74027632.900000006</v>
      </c>
      <c r="D24" s="8">
        <f t="shared" si="2"/>
        <v>-69863850.400000006</v>
      </c>
      <c r="E24" s="8">
        <f t="shared" si="2"/>
        <v>-76642037.099999994</v>
      </c>
    </row>
    <row r="25" spans="1:5" ht="31.5" x14ac:dyDescent="0.25">
      <c r="A25" s="13" t="s">
        <v>44</v>
      </c>
      <c r="B25" s="17" t="s">
        <v>45</v>
      </c>
      <c r="C25" s="8">
        <f t="shared" si="2"/>
        <v>-74027632.900000006</v>
      </c>
      <c r="D25" s="8">
        <f t="shared" si="2"/>
        <v>-69863850.400000006</v>
      </c>
      <c r="E25" s="8">
        <f t="shared" si="2"/>
        <v>-76642037.099999994</v>
      </c>
    </row>
    <row r="26" spans="1:5" ht="47.25" x14ac:dyDescent="0.25">
      <c r="A26" s="13" t="s">
        <v>46</v>
      </c>
      <c r="B26" s="17" t="s">
        <v>47</v>
      </c>
      <c r="C26" s="8">
        <f>-(53746164.4+C11+C16+C32)</f>
        <v>-74027632.900000006</v>
      </c>
      <c r="D26" s="8">
        <f>-(50309221.6+D11+D16+D32)</f>
        <v>-69863850.400000006</v>
      </c>
      <c r="E26" s="8">
        <f>-(52247203.3+E11+E16+E32)</f>
        <v>-76642037.099999994</v>
      </c>
    </row>
    <row r="27" spans="1:5" ht="31.5" x14ac:dyDescent="0.25">
      <c r="A27" s="13" t="s">
        <v>48</v>
      </c>
      <c r="B27" s="17" t="s">
        <v>49</v>
      </c>
      <c r="C27" s="8">
        <f t="shared" ref="C27:E28" si="3">C28</f>
        <v>78861479.400000006</v>
      </c>
      <c r="D27" s="8">
        <f t="shared" si="3"/>
        <v>70016047</v>
      </c>
      <c r="E27" s="8">
        <f t="shared" si="3"/>
        <v>76702514.5</v>
      </c>
    </row>
    <row r="28" spans="1:5" ht="31.5" x14ac:dyDescent="0.25">
      <c r="A28" s="13" t="s">
        <v>50</v>
      </c>
      <c r="B28" s="17" t="s">
        <v>51</v>
      </c>
      <c r="C28" s="8">
        <f t="shared" si="3"/>
        <v>78861479.400000006</v>
      </c>
      <c r="D28" s="8">
        <f t="shared" si="3"/>
        <v>70016047</v>
      </c>
      <c r="E28" s="8">
        <f t="shared" si="3"/>
        <v>76702514.5</v>
      </c>
    </row>
    <row r="29" spans="1:5" ht="47.25" x14ac:dyDescent="0.25">
      <c r="A29" s="13" t="s">
        <v>52</v>
      </c>
      <c r="B29" s="17" t="s">
        <v>53</v>
      </c>
      <c r="C29" s="8">
        <f>(58054324.4-(C8+C13+C19+C35))</f>
        <v>78861479.400000006</v>
      </c>
      <c r="D29" s="8">
        <f>(50708892-(D9+D14+D20+D36))</f>
        <v>70016047</v>
      </c>
      <c r="E29" s="8">
        <f>(51913546.5-(E9+E14+E20+E36))</f>
        <v>76702514.5</v>
      </c>
    </row>
    <row r="30" spans="1:5" ht="47.25" x14ac:dyDescent="0.25">
      <c r="A30" s="4" t="s">
        <v>54</v>
      </c>
      <c r="B30" s="14" t="s">
        <v>55</v>
      </c>
      <c r="C30" s="5">
        <f>C31</f>
        <v>7885.9000000000233</v>
      </c>
      <c r="D30" s="5">
        <f>D31</f>
        <v>25.200000000011642</v>
      </c>
      <c r="E30" s="5">
        <f>+E31</f>
        <v>19.599999999976717</v>
      </c>
    </row>
    <row r="31" spans="1:5" ht="47.25" x14ac:dyDescent="0.25">
      <c r="A31" s="4" t="s">
        <v>56</v>
      </c>
      <c r="B31" s="14" t="s">
        <v>57</v>
      </c>
      <c r="C31" s="5">
        <f>C32+C35</f>
        <v>7885.9000000000233</v>
      </c>
      <c r="D31" s="5">
        <f>D32+D35</f>
        <v>25.200000000011642</v>
      </c>
      <c r="E31" s="5">
        <f>E32+E35</f>
        <v>19.599999999976717</v>
      </c>
    </row>
    <row r="32" spans="1:5" ht="47.25" x14ac:dyDescent="0.25">
      <c r="A32" s="6" t="s">
        <v>58</v>
      </c>
      <c r="B32" s="15" t="s">
        <v>59</v>
      </c>
      <c r="C32" s="7">
        <f>C33+C34</f>
        <v>307885.90000000002</v>
      </c>
      <c r="D32" s="7">
        <f>D34+D33</f>
        <v>330025.2</v>
      </c>
      <c r="E32" s="7">
        <f>E34+E33</f>
        <v>300019.59999999998</v>
      </c>
    </row>
    <row r="33" spans="1:5" ht="78.75" x14ac:dyDescent="0.25">
      <c r="A33" s="6" t="s">
        <v>60</v>
      </c>
      <c r="B33" s="15" t="s">
        <v>61</v>
      </c>
      <c r="C33" s="8">
        <v>27.9</v>
      </c>
      <c r="D33" s="8">
        <v>25.2</v>
      </c>
      <c r="E33" s="8">
        <v>19.600000000000001</v>
      </c>
    </row>
    <row r="34" spans="1:5" ht="94.5" x14ac:dyDescent="0.25">
      <c r="A34" s="6" t="s">
        <v>62</v>
      </c>
      <c r="B34" s="15" t="s">
        <v>63</v>
      </c>
      <c r="C34" s="8">
        <v>307858</v>
      </c>
      <c r="D34" s="8">
        <v>330000</v>
      </c>
      <c r="E34" s="8">
        <v>300000</v>
      </c>
    </row>
    <row r="35" spans="1:5" ht="47.25" x14ac:dyDescent="0.25">
      <c r="A35" s="6" t="s">
        <v>64</v>
      </c>
      <c r="B35" s="15" t="s">
        <v>65</v>
      </c>
      <c r="C35" s="8">
        <f>C36</f>
        <v>-300000</v>
      </c>
      <c r="D35" s="8">
        <f>D36</f>
        <v>-330000</v>
      </c>
      <c r="E35" s="8">
        <f>E36</f>
        <v>-300000</v>
      </c>
    </row>
    <row r="36" spans="1:5" ht="94.5" x14ac:dyDescent="0.25">
      <c r="A36" s="6" t="s">
        <v>66</v>
      </c>
      <c r="B36" s="15" t="s">
        <v>67</v>
      </c>
      <c r="C36" s="8">
        <v>-300000</v>
      </c>
      <c r="D36" s="8">
        <v>-330000</v>
      </c>
      <c r="E36" s="8">
        <v>-300000</v>
      </c>
    </row>
    <row r="37" spans="1:5" ht="36.6" customHeight="1" x14ac:dyDescent="0.25">
      <c r="A37" s="20" t="s">
        <v>68</v>
      </c>
      <c r="B37" s="21"/>
      <c r="C37" s="11">
        <f>C7+C10+C15+C23+C30</f>
        <v>4308160</v>
      </c>
      <c r="D37" s="11">
        <f>D7+D10+D15+D23+D30</f>
        <v>399670.39999999368</v>
      </c>
      <c r="E37" s="11">
        <f>E7+E10+E15+E23+E30</f>
        <v>-333656.79999999481</v>
      </c>
    </row>
  </sheetData>
  <mergeCells count="7">
    <mergeCell ref="A1:E1"/>
    <mergeCell ref="A37:B37"/>
    <mergeCell ref="A2:E2"/>
    <mergeCell ref="A3:E3"/>
    <mergeCell ref="A4:A5"/>
    <mergeCell ref="B4:B5"/>
    <mergeCell ref="C4:E4"/>
  </mergeCells>
  <pageMargins left="0.98425196850393704" right="0.59055118110236227" top="0.59055118110236227" bottom="0.59055118110236227" header="0.31496062992125984" footer="0.31496062992125984"/>
  <pageSetup paperSize="9" scale="70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2018-02-14T06:31:34Z</dcterms:modified>
</cp:coreProperties>
</file>